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D:\Відділ по роботі з Інвестиційною програмою\ІП-2017\Зміни до ІП-2017\1. Зміни після І кварталу\"/>
    </mc:Choice>
  </mc:AlternateContent>
  <bookViews>
    <workbookView xWindow="0" yWindow="0" windowWidth="28800" windowHeight="12195" tabRatio="570"/>
  </bookViews>
  <sheets>
    <sheet name="(Зміни)" sheetId="5" r:id="rId1"/>
  </sheets>
  <definedNames>
    <definedName name="_xlnm.Print_Area" localSheetId="0">'(Зміни)'!$A$1:$AA$30</definedName>
  </definedNames>
  <calcPr calcId="171027"/>
</workbook>
</file>

<file path=xl/calcChain.xml><?xml version="1.0" encoding="utf-8"?>
<calcChain xmlns="http://schemas.openxmlformats.org/spreadsheetml/2006/main">
  <c r="K10" i="5" l="1"/>
  <c r="L16" i="5"/>
  <c r="K18" i="5"/>
  <c r="K17" i="5"/>
  <c r="L15" i="5" l="1"/>
  <c r="U15" i="5"/>
  <c r="T15" i="5"/>
  <c r="R15" i="5"/>
  <c r="Y15" i="5" s="1"/>
  <c r="Q15" i="5"/>
  <c r="X15" i="5" s="1"/>
  <c r="P15" i="5"/>
  <c r="J15" i="5"/>
  <c r="I15" i="5"/>
  <c r="E15" i="5"/>
  <c r="S15" i="5" l="1"/>
  <c r="H15" i="5"/>
  <c r="W15" i="5"/>
  <c r="O15" i="5"/>
  <c r="V15" i="5" l="1"/>
  <c r="A16" i="5" l="1"/>
  <c r="U12" i="5"/>
  <c r="T12" i="5"/>
  <c r="R12" i="5"/>
  <c r="Q12" i="5"/>
  <c r="X12" i="5" s="1"/>
  <c r="P12" i="5"/>
  <c r="W12" i="5" s="1"/>
  <c r="L12" i="5"/>
  <c r="S12" i="5" s="1"/>
  <c r="O12" i="5" l="1"/>
  <c r="V12" i="5" s="1"/>
  <c r="A17" i="5" l="1"/>
  <c r="A18" i="5" s="1"/>
  <c r="U16" i="5"/>
  <c r="T16" i="5"/>
  <c r="R16" i="5"/>
  <c r="Y16" i="5" s="1"/>
  <c r="Q16" i="5"/>
  <c r="P16" i="5"/>
  <c r="J16" i="5"/>
  <c r="I16" i="5"/>
  <c r="E16" i="5"/>
  <c r="R17" i="5"/>
  <c r="P18" i="5"/>
  <c r="R10" i="5"/>
  <c r="Y10" i="5" s="1"/>
  <c r="P11" i="5"/>
  <c r="U11" i="5"/>
  <c r="T11" i="5"/>
  <c r="R11" i="5"/>
  <c r="Y11" i="5" s="1"/>
  <c r="Q11" i="5"/>
  <c r="O11" i="5" s="1"/>
  <c r="L11" i="5"/>
  <c r="J11" i="5"/>
  <c r="I11" i="5"/>
  <c r="E11" i="5"/>
  <c r="S11" i="5" s="1"/>
  <c r="U10" i="5"/>
  <c r="T10" i="5"/>
  <c r="L10" i="5"/>
  <c r="J10" i="5"/>
  <c r="I10" i="5"/>
  <c r="I13" i="5" s="1"/>
  <c r="E10" i="5"/>
  <c r="A11" i="5"/>
  <c r="A12" i="5" s="1"/>
  <c r="T17" i="5"/>
  <c r="U17" i="5"/>
  <c r="T18" i="5"/>
  <c r="U18" i="5"/>
  <c r="J18" i="5"/>
  <c r="I18" i="5"/>
  <c r="J17" i="5"/>
  <c r="I17" i="5"/>
  <c r="E18" i="5"/>
  <c r="E17" i="5"/>
  <c r="L17" i="5"/>
  <c r="S17" i="5" s="1"/>
  <c r="L18" i="5"/>
  <c r="S18" i="5" s="1"/>
  <c r="W11" i="5"/>
  <c r="P10" i="5"/>
  <c r="Q10" i="5"/>
  <c r="Q13" i="5" s="1"/>
  <c r="P17" i="5"/>
  <c r="J19" i="5" l="1"/>
  <c r="X16" i="5"/>
  <c r="H11" i="5"/>
  <c r="H16" i="5"/>
  <c r="I19" i="5"/>
  <c r="I30" i="5" s="1"/>
  <c r="W17" i="5"/>
  <c r="P19" i="5"/>
  <c r="P13" i="5"/>
  <c r="J13" i="5"/>
  <c r="X11" i="5"/>
  <c r="J30" i="5"/>
  <c r="W16" i="5"/>
  <c r="H17" i="5"/>
  <c r="H18" i="5"/>
  <c r="O16" i="5"/>
  <c r="S16" i="5"/>
  <c r="H10" i="5"/>
  <c r="H13" i="5" s="1"/>
  <c r="S10" i="5"/>
  <c r="V11" i="5"/>
  <c r="X10" i="5"/>
  <c r="X13" i="5" s="1"/>
  <c r="W10" i="5"/>
  <c r="W13" i="5" s="1"/>
  <c r="W18" i="5"/>
  <c r="R18" i="5"/>
  <c r="Q17" i="5"/>
  <c r="Q18" i="5"/>
  <c r="X18" i="5" s="1"/>
  <c r="O10" i="5"/>
  <c r="O13" i="5" s="1"/>
  <c r="H19" i="5" l="1"/>
  <c r="H30" i="5" s="1"/>
  <c r="W19" i="5"/>
  <c r="W30" i="5" s="1"/>
  <c r="O17" i="5"/>
  <c r="O19" i="5" s="1"/>
  <c r="O30" i="5" s="1"/>
  <c r="Q19" i="5"/>
  <c r="V16" i="5"/>
  <c r="O18" i="5"/>
  <c r="V18" i="5" s="1"/>
  <c r="V17" i="5"/>
  <c r="X17" i="5"/>
  <c r="P30" i="5"/>
  <c r="V10" i="5"/>
  <c r="V13" i="5" s="1"/>
  <c r="V19" i="5" l="1"/>
  <c r="X19" i="5"/>
  <c r="X30" i="5" s="1"/>
  <c r="Q30" i="5"/>
  <c r="V30" i="5" l="1"/>
</calcChain>
</file>

<file path=xl/sharedStrings.xml><?xml version="1.0" encoding="utf-8"?>
<sst xmlns="http://schemas.openxmlformats.org/spreadsheetml/2006/main" count="81" uniqueCount="53">
  <si>
    <t>№ з/п</t>
  </si>
  <si>
    <t>Одиниця виміру</t>
  </si>
  <si>
    <t>Джерело фінансування</t>
  </si>
  <si>
    <t>І. Будівництво, модернізація та реконструкція електричних мереж та обладнання</t>
  </si>
  <si>
    <t>ІV. Впровадження та розвиток інформаційних технологій</t>
  </si>
  <si>
    <t>Усього по розділу V:</t>
  </si>
  <si>
    <t>Усього по розділу VІ:</t>
  </si>
  <si>
    <t>VII. Інше</t>
  </si>
  <si>
    <t>Усього по розділу VІІ:</t>
  </si>
  <si>
    <t>Примітка</t>
  </si>
  <si>
    <t>кількість</t>
  </si>
  <si>
    <t>Пропозиція компанії</t>
  </si>
  <si>
    <t>Усього по розділу ІV:</t>
  </si>
  <si>
    <t>Найменування заходів інвестиційної програми</t>
  </si>
  <si>
    <t>Відсоток відхилення фактичної вартості одиниці продукції від планової, %</t>
  </si>
  <si>
    <t>Усього по розділу I:</t>
  </si>
  <si>
    <t>Усього по розділу IІ:</t>
  </si>
  <si>
    <t>II. Заходи зі зниження нетехнічних витрат електричної енергії</t>
  </si>
  <si>
    <t>IІІ. Впровадження та розвиток автоматизованих систем диспетчерсько-технологічного керування (АСДТК)</t>
  </si>
  <si>
    <t>V. Впровадження та розвиток систем зв'язку</t>
  </si>
  <si>
    <t>VІ. Модернізація та закупівля колісної техніки</t>
  </si>
  <si>
    <t>Усього по програмі:</t>
  </si>
  <si>
    <t>Усього по розділу III:</t>
  </si>
  <si>
    <t>Вартість одиниці продукції
тис. грн.                                                                                                                                                                                                                                                                                                                                              (без ПДВ)</t>
  </si>
  <si>
    <t>Програма, схвалена НКРЕКП</t>
  </si>
  <si>
    <t>Різниця між планом та пропозицією компанії та програмою, схваленою НКРЕКП</t>
  </si>
  <si>
    <t>Усього,                                                                                       тис. грн. (без ПДВ)</t>
  </si>
  <si>
    <t>всього</t>
  </si>
  <si>
    <t>пер*</t>
  </si>
  <si>
    <t>пост**</t>
  </si>
  <si>
    <t>пер</t>
  </si>
  <si>
    <t>пост</t>
  </si>
  <si>
    <t>18=11-4</t>
  </si>
  <si>
    <t>19=12-5</t>
  </si>
  <si>
    <t>Усього,                                                                                       тис. грн.  (без ПДВ)</t>
  </si>
  <si>
    <t>20=13-6</t>
  </si>
  <si>
    <t>21=14-7</t>
  </si>
  <si>
    <t>22=15-8</t>
  </si>
  <si>
    <t>23=16-9</t>
  </si>
  <si>
    <t>24=17-10</t>
  </si>
  <si>
    <t>25=18/4*100%</t>
  </si>
  <si>
    <t>Зміни до інвестиційної програми ПАТ "Вінницяобленерго" 2017 року</t>
  </si>
  <si>
    <t>Впровадження АСКОЕ з уведенням системи в експлуатацію (маршрутизатори)</t>
  </si>
  <si>
    <t>шт.</t>
  </si>
  <si>
    <t>Реконструкція ПС-110/35/10 кВ "Липовець" І черга</t>
  </si>
  <si>
    <t>Реконструкція ТП 10/0,4 кВ №83 по вул. Стуса, 7, м. Вінниця з повною заміною обладнання 0,4 кВ</t>
  </si>
  <si>
    <t>Амортизація</t>
  </si>
  <si>
    <t>Небаланс ТВЕ</t>
  </si>
  <si>
    <t>Амортизація;
Небаланс ТВЕ</t>
  </si>
  <si>
    <t>Сервери (основний та резервний) для об`єднання діючих систем ПАТ "Вінницяобленерго" в один комплекс баз даних АСКОЕ-побут</t>
  </si>
  <si>
    <t>Ноутбук для налаштування та конфігурування обладнання, що входить до комплексу АСКОЕ-побут</t>
  </si>
  <si>
    <t xml:space="preserve">Схема інженерного обладнання території м. Гнівань в частині відображення проектних електричних мереж напругою 20 кВ та трансформаторних підстанцій, шляхом реконструкції існуючих мереж напругою 6 кВ </t>
  </si>
  <si>
    <t xml:space="preserve">Однофазні електронні лічильники (типу "Смарт")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</si>
</sst>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6" formatCode="#,##0_ ;[Red]\-#,##0\ "/>
    <numFmt numFmtId="167" formatCode="0.0"/>
    <numFmt numFmtId="171" formatCode="#,##0.0000000"/>
  </numFmts>
  <fonts count="31">
    <font>
      <sz val="10"/>
      <name val="Arial"/>
      <family val="2"/>
    </font>
    <font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FreeSans"/>
      <family val="2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b/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PragmaticaCTT"/>
      <charset val="204"/>
    </font>
    <font>
      <b/>
      <i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51"/>
        <b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64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/>
      <diagonal/>
    </border>
    <border>
      <left style="thin">
        <color indexed="59"/>
      </left>
      <right style="thin">
        <color indexed="64"/>
      </right>
      <top style="thin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64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59"/>
      </right>
      <top/>
      <bottom style="thin">
        <color indexed="59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4" fillId="4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3" borderId="7" applyNumberFormat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2" fillId="0" borderId="0"/>
    <xf numFmtId="0" fontId="30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15" borderId="8" applyNumberFormat="0" applyAlignment="0" applyProtection="0"/>
    <xf numFmtId="9" fontId="16" fillId="0" borderId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</cellStyleXfs>
  <cellXfs count="88">
    <xf numFmtId="0" fontId="0" fillId="0" borderId="0" xfId="0"/>
    <xf numFmtId="1" fontId="21" fillId="0" borderId="10" xfId="2" applyNumberFormat="1" applyFont="1" applyFill="1" applyBorder="1" applyAlignment="1">
      <alignment horizontal="center" vertical="center"/>
    </xf>
    <xf numFmtId="4" fontId="21" fillId="0" borderId="10" xfId="2" applyNumberFormat="1" applyFont="1" applyFill="1" applyBorder="1" applyAlignment="1">
      <alignment horizontal="right" vertical="center"/>
    </xf>
    <xf numFmtId="0" fontId="20" fillId="0" borderId="0" xfId="2" applyFont="1" applyAlignment="1">
      <alignment horizontal="center" vertical="center" wrapText="1"/>
    </xf>
    <xf numFmtId="164" fontId="20" fillId="0" borderId="0" xfId="2" applyNumberFormat="1" applyFont="1" applyAlignment="1">
      <alignment horizontal="center" vertical="center" wrapText="1"/>
    </xf>
    <xf numFmtId="4" fontId="20" fillId="0" borderId="0" xfId="2" applyNumberFormat="1" applyFont="1" applyAlignment="1">
      <alignment horizontal="center" vertical="center" wrapText="1"/>
    </xf>
    <xf numFmtId="4" fontId="20" fillId="0" borderId="0" xfId="2" applyNumberFormat="1" applyFont="1" applyBorder="1" applyAlignment="1">
      <alignment horizontal="center" vertical="center" wrapText="1"/>
    </xf>
    <xf numFmtId="0" fontId="20" fillId="0" borderId="0" xfId="2" applyFont="1" applyBorder="1" applyAlignment="1">
      <alignment horizontal="center" vertical="center" wrapText="1"/>
    </xf>
    <xf numFmtId="4" fontId="20" fillId="0" borderId="0" xfId="2" applyNumberFormat="1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4" fontId="21" fillId="0" borderId="0" xfId="2" applyNumberFormat="1" applyFont="1" applyAlignment="1">
      <alignment horizontal="center" vertical="center" wrapText="1"/>
    </xf>
    <xf numFmtId="49" fontId="21" fillId="0" borderId="10" xfId="2" applyNumberFormat="1" applyFont="1" applyFill="1" applyBorder="1" applyAlignment="1">
      <alignment horizontal="center" vertical="center" wrapText="1"/>
    </xf>
    <xf numFmtId="4" fontId="22" fillId="14" borderId="10" xfId="2" applyNumberFormat="1" applyFont="1" applyFill="1" applyBorder="1" applyAlignment="1">
      <alignment horizontal="right" vertical="center"/>
    </xf>
    <xf numFmtId="171" fontId="22" fillId="14" borderId="10" xfId="2" applyNumberFormat="1" applyFont="1" applyFill="1" applyBorder="1" applyAlignment="1">
      <alignment horizontal="right" vertical="center" wrapText="1"/>
    </xf>
    <xf numFmtId="2" fontId="22" fillId="14" borderId="10" xfId="2" applyNumberFormat="1" applyFont="1" applyFill="1" applyBorder="1" applyAlignment="1">
      <alignment horizontal="right" vertical="center" wrapText="1"/>
    </xf>
    <xf numFmtId="4" fontId="22" fillId="14" borderId="10" xfId="2" applyNumberFormat="1" applyFont="1" applyFill="1" applyBorder="1" applyAlignment="1">
      <alignment horizontal="right" vertical="center" wrapText="1"/>
    </xf>
    <xf numFmtId="2" fontId="21" fillId="14" borderId="10" xfId="2" applyNumberFormat="1" applyFont="1" applyFill="1" applyBorder="1" applyAlignment="1">
      <alignment horizontal="right" vertical="center" wrapText="1"/>
    </xf>
    <xf numFmtId="167" fontId="22" fillId="14" borderId="10" xfId="2" applyNumberFormat="1" applyFont="1" applyFill="1" applyBorder="1" applyAlignment="1">
      <alignment horizontal="center" vertical="center" wrapText="1"/>
    </xf>
    <xf numFmtId="0" fontId="21" fillId="0" borderId="0" xfId="2" applyFont="1" applyFill="1" applyAlignment="1">
      <alignment horizontal="center" vertical="center" wrapText="1"/>
    </xf>
    <xf numFmtId="0" fontId="21" fillId="0" borderId="10" xfId="3" applyFont="1" applyFill="1" applyBorder="1" applyAlignment="1">
      <alignment horizontal="center" vertical="center" wrapText="1"/>
    </xf>
    <xf numFmtId="4" fontId="22" fillId="16" borderId="10" xfId="2" applyNumberFormat="1" applyFont="1" applyFill="1" applyBorder="1" applyAlignment="1">
      <alignment horizontal="center" vertical="center" wrapText="1"/>
    </xf>
    <xf numFmtId="4" fontId="21" fillId="17" borderId="0" xfId="2" applyNumberFormat="1" applyFont="1" applyFill="1" applyAlignment="1">
      <alignment horizontal="center" vertical="center" wrapText="1"/>
    </xf>
    <xf numFmtId="0" fontId="21" fillId="17" borderId="0" xfId="2" applyFont="1" applyFill="1" applyAlignment="1">
      <alignment horizontal="center" vertical="center" wrapText="1"/>
    </xf>
    <xf numFmtId="2" fontId="21" fillId="0" borderId="0" xfId="2" applyNumberFormat="1" applyFont="1" applyAlignment="1">
      <alignment horizontal="center" vertical="center" wrapText="1"/>
    </xf>
    <xf numFmtId="2" fontId="22" fillId="14" borderId="10" xfId="2" applyNumberFormat="1" applyFont="1" applyFill="1" applyBorder="1" applyAlignment="1">
      <alignment horizontal="center" vertical="center" wrapText="1"/>
    </xf>
    <xf numFmtId="4" fontId="22" fillId="14" borderId="10" xfId="2" applyNumberFormat="1" applyFont="1" applyFill="1" applyBorder="1" applyAlignment="1">
      <alignment horizontal="center" vertical="center" wrapText="1"/>
    </xf>
    <xf numFmtId="166" fontId="22" fillId="14" borderId="10" xfId="2" applyNumberFormat="1" applyFont="1" applyFill="1" applyBorder="1" applyAlignment="1">
      <alignment horizontal="center" vertical="center" wrapText="1"/>
    </xf>
    <xf numFmtId="0" fontId="22" fillId="14" borderId="10" xfId="2" applyFont="1" applyFill="1" applyBorder="1" applyAlignment="1">
      <alignment horizontal="center" vertical="center"/>
    </xf>
    <xf numFmtId="0" fontId="22" fillId="14" borderId="10" xfId="2" applyFont="1" applyFill="1" applyBorder="1" applyAlignment="1">
      <alignment horizontal="center" vertical="center" wrapText="1"/>
    </xf>
    <xf numFmtId="4" fontId="22" fillId="16" borderId="10" xfId="2" applyNumberFormat="1" applyFont="1" applyFill="1" applyBorder="1" applyAlignment="1">
      <alignment horizontal="right" vertical="center"/>
    </xf>
    <xf numFmtId="4" fontId="21" fillId="16" borderId="10" xfId="29" applyNumberFormat="1" applyFont="1" applyFill="1" applyBorder="1" applyAlignment="1" applyProtection="1">
      <alignment horizontal="center" vertical="center"/>
    </xf>
    <xf numFmtId="0" fontId="22" fillId="16" borderId="10" xfId="2" applyFont="1" applyFill="1" applyBorder="1" applyAlignment="1">
      <alignment horizontal="center" vertical="center" wrapText="1"/>
    </xf>
    <xf numFmtId="164" fontId="25" fillId="0" borderId="0" xfId="2" applyNumberFormat="1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22" fillId="16" borderId="10" xfId="2" applyFont="1" applyFill="1" applyBorder="1" applyAlignment="1">
      <alignment vertical="center"/>
    </xf>
    <xf numFmtId="0" fontId="22" fillId="14" borderId="10" xfId="2" applyFont="1" applyFill="1" applyBorder="1" applyAlignment="1">
      <alignment vertical="center"/>
    </xf>
    <xf numFmtId="167" fontId="22" fillId="14" borderId="10" xfId="2" applyNumberFormat="1" applyFont="1" applyFill="1" applyBorder="1" applyAlignment="1">
      <alignment vertical="center"/>
    </xf>
    <xf numFmtId="167" fontId="22" fillId="14" borderId="10" xfId="2" applyNumberFormat="1" applyFont="1" applyFill="1" applyBorder="1" applyAlignment="1">
      <alignment horizontal="left" vertical="center"/>
    </xf>
    <xf numFmtId="4" fontId="21" fillId="14" borderId="10" xfId="2" applyNumberFormat="1" applyFont="1" applyFill="1" applyBorder="1" applyAlignment="1">
      <alignment horizontal="center" vertical="center" wrapText="1"/>
    </xf>
    <xf numFmtId="9" fontId="21" fillId="14" borderId="10" xfId="29" applyFont="1" applyFill="1" applyBorder="1" applyAlignment="1" applyProtection="1">
      <alignment horizontal="center" vertical="center"/>
    </xf>
    <xf numFmtId="0" fontId="21" fillId="0" borderId="10" xfId="5" applyFont="1" applyFill="1" applyBorder="1" applyAlignment="1">
      <alignment horizontal="left" vertical="center" wrapText="1"/>
    </xf>
    <xf numFmtId="0" fontId="26" fillId="0" borderId="10" xfId="5" applyFont="1" applyFill="1" applyBorder="1" applyAlignment="1">
      <alignment horizontal="center" vertical="center"/>
    </xf>
    <xf numFmtId="1" fontId="21" fillId="0" borderId="10" xfId="5" applyNumberFormat="1" applyFont="1" applyFill="1" applyBorder="1" applyAlignment="1">
      <alignment horizontal="center" vertical="center"/>
    </xf>
    <xf numFmtId="4" fontId="21" fillId="0" borderId="10" xfId="5" applyNumberFormat="1" applyFont="1" applyFill="1" applyBorder="1" applyAlignment="1">
      <alignment vertical="center" wrapText="1"/>
    </xf>
    <xf numFmtId="4" fontId="21" fillId="0" borderId="10" xfId="5" applyNumberFormat="1" applyFont="1" applyFill="1" applyBorder="1" applyAlignment="1">
      <alignment horizontal="right" vertical="center" wrapText="1"/>
    </xf>
    <xf numFmtId="1" fontId="21" fillId="19" borderId="10" xfId="2" applyNumberFormat="1" applyFont="1" applyFill="1" applyBorder="1" applyAlignment="1">
      <alignment horizontal="center" vertical="center"/>
    </xf>
    <xf numFmtId="4" fontId="21" fillId="19" borderId="10" xfId="2" applyNumberFormat="1" applyFont="1" applyFill="1" applyBorder="1" applyAlignment="1">
      <alignment horizontal="right" vertical="center"/>
    </xf>
    <xf numFmtId="0" fontId="21" fillId="0" borderId="10" xfId="6" applyFont="1" applyFill="1" applyBorder="1" applyAlignment="1">
      <alignment horizontal="center" vertical="center" wrapText="1"/>
    </xf>
    <xf numFmtId="0" fontId="21" fillId="0" borderId="11" xfId="6" applyFont="1" applyFill="1" applyBorder="1" applyAlignment="1">
      <alignment horizontal="center" vertical="center" wrapText="1"/>
    </xf>
    <xf numFmtId="0" fontId="26" fillId="0" borderId="12" xfId="2" applyFont="1" applyFill="1" applyBorder="1" applyAlignment="1">
      <alignment horizontal="center" vertical="center" wrapText="1"/>
    </xf>
    <xf numFmtId="0" fontId="26" fillId="0" borderId="13" xfId="2" applyFont="1" applyFill="1" applyBorder="1" applyAlignment="1">
      <alignment horizontal="center" vertical="center" wrapText="1"/>
    </xf>
    <xf numFmtId="0" fontId="26" fillId="0" borderId="14" xfId="2" applyFont="1" applyFill="1" applyBorder="1" applyAlignment="1">
      <alignment horizontal="center" vertical="center" wrapText="1"/>
    </xf>
    <xf numFmtId="0" fontId="26" fillId="0" borderId="10" xfId="2" applyFont="1" applyFill="1" applyBorder="1" applyAlignment="1">
      <alignment horizontal="center" vertical="center" wrapText="1"/>
    </xf>
    <xf numFmtId="0" fontId="26" fillId="0" borderId="15" xfId="2" applyFont="1" applyFill="1" applyBorder="1" applyAlignment="1">
      <alignment horizontal="center" vertical="center" wrapText="1"/>
    </xf>
    <xf numFmtId="0" fontId="24" fillId="5" borderId="16" xfId="2" applyFont="1" applyFill="1" applyBorder="1" applyAlignment="1">
      <alignment vertical="center"/>
    </xf>
    <xf numFmtId="0" fontId="24" fillId="5" borderId="17" xfId="2" applyFont="1" applyFill="1" applyBorder="1" applyAlignment="1">
      <alignment vertical="center"/>
    </xf>
    <xf numFmtId="0" fontId="24" fillId="5" borderId="18" xfId="2" applyFont="1" applyFill="1" applyBorder="1" applyAlignment="1">
      <alignment vertical="center"/>
    </xf>
    <xf numFmtId="4" fontId="21" fillId="19" borderId="10" xfId="2" applyNumberFormat="1" applyFont="1" applyFill="1" applyBorder="1" applyAlignment="1">
      <alignment horizontal="right" vertical="center" wrapText="1"/>
    </xf>
    <xf numFmtId="10" fontId="21" fillId="0" borderId="10" xfId="29" applyNumberFormat="1" applyFont="1" applyFill="1" applyBorder="1" applyAlignment="1">
      <alignment horizontal="center" vertical="center"/>
    </xf>
    <xf numFmtId="0" fontId="20" fillId="0" borderId="10" xfId="5" applyFont="1" applyFill="1" applyBorder="1" applyAlignment="1">
      <alignment horizontal="left" vertical="center" wrapText="1"/>
    </xf>
    <xf numFmtId="167" fontId="22" fillId="14" borderId="10" xfId="2" applyNumberFormat="1" applyFont="1" applyFill="1" applyBorder="1" applyAlignment="1">
      <alignment vertical="center"/>
    </xf>
    <xf numFmtId="0" fontId="22" fillId="16" borderId="10" xfId="2" applyFont="1" applyFill="1" applyBorder="1" applyAlignment="1">
      <alignment vertical="center"/>
    </xf>
    <xf numFmtId="0" fontId="24" fillId="5" borderId="10" xfId="2" applyFont="1" applyFill="1" applyBorder="1" applyAlignment="1">
      <alignment horizontal="left" vertical="center"/>
    </xf>
    <xf numFmtId="0" fontId="22" fillId="14" borderId="10" xfId="2" applyFont="1" applyFill="1" applyBorder="1" applyAlignment="1">
      <alignment vertical="center"/>
    </xf>
    <xf numFmtId="167" fontId="24" fillId="5" borderId="10" xfId="2" applyNumberFormat="1" applyFont="1" applyFill="1" applyBorder="1" applyAlignment="1">
      <alignment horizontal="left" vertical="center"/>
    </xf>
    <xf numFmtId="0" fontId="21" fillId="0" borderId="27" xfId="2" applyFont="1" applyBorder="1" applyAlignment="1">
      <alignment horizontal="center" vertical="center" wrapText="1"/>
    </xf>
    <xf numFmtId="0" fontId="21" fillId="0" borderId="28" xfId="2" applyFont="1" applyBorder="1" applyAlignment="1">
      <alignment horizontal="center" vertical="center" wrapText="1"/>
    </xf>
    <xf numFmtId="0" fontId="21" fillId="0" borderId="29" xfId="2" applyFont="1" applyBorder="1" applyAlignment="1">
      <alignment horizontal="center" vertical="center" wrapText="1"/>
    </xf>
    <xf numFmtId="164" fontId="21" fillId="0" borderId="10" xfId="2" applyNumberFormat="1" applyFont="1" applyBorder="1" applyAlignment="1">
      <alignment horizontal="center" vertical="center" wrapText="1"/>
    </xf>
    <xf numFmtId="0" fontId="20" fillId="0" borderId="10" xfId="2" applyFont="1" applyBorder="1" applyAlignment="1">
      <alignment horizontal="center" vertical="center" wrapText="1"/>
    </xf>
    <xf numFmtId="167" fontId="22" fillId="14" borderId="10" xfId="2" applyNumberFormat="1" applyFont="1" applyFill="1" applyBorder="1" applyAlignment="1">
      <alignment horizontal="left" vertical="center"/>
    </xf>
    <xf numFmtId="0" fontId="22" fillId="0" borderId="10" xfId="2" applyFont="1" applyBorder="1" applyAlignment="1">
      <alignment horizontal="center" vertical="center" wrapText="1"/>
    </xf>
    <xf numFmtId="0" fontId="21" fillId="0" borderId="10" xfId="2" applyFont="1" applyBorder="1" applyAlignment="1">
      <alignment horizontal="center" vertical="center" wrapText="1"/>
    </xf>
    <xf numFmtId="0" fontId="29" fillId="0" borderId="0" xfId="2" applyFont="1" applyAlignment="1">
      <alignment horizontal="right" vertical="center" wrapText="1"/>
    </xf>
    <xf numFmtId="0" fontId="25" fillId="0" borderId="0" xfId="2" applyFont="1" applyAlignment="1">
      <alignment horizontal="right" vertical="center" wrapText="1"/>
    </xf>
    <xf numFmtId="0" fontId="22" fillId="5" borderId="19" xfId="2" applyFont="1" applyFill="1" applyBorder="1" applyAlignment="1" applyProtection="1">
      <alignment horizontal="center" vertical="center" wrapText="1"/>
    </xf>
    <xf numFmtId="0" fontId="22" fillId="5" borderId="20" xfId="2" applyFont="1" applyFill="1" applyBorder="1" applyAlignment="1" applyProtection="1">
      <alignment horizontal="center" vertical="center" wrapText="1"/>
    </xf>
    <xf numFmtId="0" fontId="22" fillId="5" borderId="21" xfId="2" applyFont="1" applyFill="1" applyBorder="1" applyAlignment="1" applyProtection="1">
      <alignment horizontal="center" vertical="center" wrapText="1"/>
    </xf>
    <xf numFmtId="0" fontId="22" fillId="5" borderId="22" xfId="2" applyFont="1" applyFill="1" applyBorder="1" applyAlignment="1" applyProtection="1">
      <alignment horizontal="center" vertical="center" wrapText="1"/>
    </xf>
    <xf numFmtId="0" fontId="26" fillId="18" borderId="13" xfId="2" applyFont="1" applyFill="1" applyBorder="1" applyAlignment="1">
      <alignment horizontal="center" vertical="center" wrapText="1"/>
    </xf>
    <xf numFmtId="0" fontId="26" fillId="18" borderId="23" xfId="2" applyFont="1" applyFill="1" applyBorder="1" applyAlignment="1">
      <alignment horizontal="center" vertical="center" wrapText="1"/>
    </xf>
    <xf numFmtId="0" fontId="27" fillId="0" borderId="10" xfId="2" applyFont="1" applyBorder="1" applyAlignment="1">
      <alignment horizontal="center" vertical="center" wrapText="1"/>
    </xf>
    <xf numFmtId="0" fontId="20" fillId="0" borderId="24" xfId="2" applyFont="1" applyBorder="1" applyAlignment="1">
      <alignment horizontal="center" vertical="center" wrapText="1"/>
    </xf>
    <xf numFmtId="0" fontId="20" fillId="0" borderId="25" xfId="2" applyFont="1" applyBorder="1" applyAlignment="1">
      <alignment horizontal="center" vertical="center" wrapText="1"/>
    </xf>
    <xf numFmtId="0" fontId="26" fillId="0" borderId="26" xfId="2" applyFont="1" applyBorder="1" applyAlignment="1">
      <alignment horizontal="center" vertical="center" wrapText="1"/>
    </xf>
    <xf numFmtId="0" fontId="26" fillId="0" borderId="14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center" vertical="center" wrapText="1"/>
    </xf>
  </cellXfs>
  <cellStyles count="33">
    <cellStyle name="Excel Built-in Normal" xfId="1"/>
    <cellStyle name="Iau?iue" xfId="2"/>
    <cellStyle name="Iau?iue 10" xfId="3"/>
    <cellStyle name="Iau?iue 2" xfId="4"/>
    <cellStyle name="Iau?iue 5" xfId="5"/>
    <cellStyle name="Iau?iue_dodatok 3" xfId="6"/>
    <cellStyle name="Акцент1" xfId="7" builtinId="29" customBuiltin="1"/>
    <cellStyle name="Акцент2" xfId="8" builtinId="33" customBuiltin="1"/>
    <cellStyle name="Акцент3" xfId="9" builtinId="37" customBuiltin="1"/>
    <cellStyle name="Акцент4" xfId="10" builtinId="41" customBuiltin="1"/>
    <cellStyle name="Акцент5" xfId="11" builtinId="45" customBuiltin="1"/>
    <cellStyle name="Акцент6" xfId="12" builtinId="49" customBuiltin="1"/>
    <cellStyle name="Ввод " xfId="13" builtinId="20" customBuiltin="1"/>
    <cellStyle name="Вывод" xfId="14" builtinId="21" customBuiltin="1"/>
    <cellStyle name="Вычисление" xfId="15" builtinId="22" customBuiltin="1"/>
    <cellStyle name="Заголовок 1" xfId="16" builtinId="16" customBuiltin="1"/>
    <cellStyle name="Заголовок 2" xfId="17" builtinId="17" customBuiltin="1"/>
    <cellStyle name="Заголовок 3" xfId="18" builtinId="18" customBuiltin="1"/>
    <cellStyle name="Заголовок 4" xfId="19" builtinId="19" customBuiltin="1"/>
    <cellStyle name="Итог" xfId="20" builtinId="25" customBuiltin="1"/>
    <cellStyle name="Контрольная ячейка" xfId="21" builtinId="23" customBuiltin="1"/>
    <cellStyle name="Название" xfId="22" builtinId="15" customBuiltin="1"/>
    <cellStyle name="Нейтральный" xfId="23" builtinId="28" customBuiltin="1"/>
    <cellStyle name="Обычный" xfId="0" builtinId="0"/>
    <cellStyle name="Обычный 2" xfId="24"/>
    <cellStyle name="Обычный 3" xfId="25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" xfId="29" builtinId="5"/>
    <cellStyle name="Связанная ячейка" xfId="30" builtinId="24" customBuiltin="1"/>
    <cellStyle name="Текст предупреждения" xfId="31" builtinId="11" customBuiltin="1"/>
    <cellStyle name="Хороший" xfId="3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J130"/>
  <sheetViews>
    <sheetView tabSelected="1" view="pageBreakPreview" zoomScale="70" zoomScaleNormal="100" zoomScaleSheetLayoutView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ColWidth="10.42578125" defaultRowHeight="12.75"/>
  <cols>
    <col min="1" max="1" width="8.28515625" style="3" customWidth="1"/>
    <col min="2" max="2" width="30.5703125" style="3" customWidth="1"/>
    <col min="3" max="3" width="9.85546875" style="3" customWidth="1"/>
    <col min="4" max="4" width="17" style="3" customWidth="1"/>
    <col min="5" max="7" width="10" style="4" customWidth="1"/>
    <col min="8" max="9" width="14.28515625" style="3" customWidth="1"/>
    <col min="10" max="10" width="14.85546875" style="3" customWidth="1"/>
    <col min="11" max="11" width="17" style="3" customWidth="1"/>
    <col min="12" max="14" width="10" style="4" customWidth="1"/>
    <col min="15" max="17" width="14.28515625" style="3" customWidth="1"/>
    <col min="18" max="18" width="17" style="3" customWidth="1"/>
    <col min="19" max="21" width="10" style="4" customWidth="1"/>
    <col min="22" max="24" width="14.28515625" style="3" customWidth="1"/>
    <col min="25" max="25" width="14.42578125" style="3" customWidth="1"/>
    <col min="26" max="26" width="16.28515625" style="3" customWidth="1"/>
    <col min="27" max="27" width="16.42578125" style="3" customWidth="1"/>
    <col min="28" max="28" width="11.85546875" style="5" customWidth="1"/>
    <col min="29" max="31" width="12.42578125" style="3" bestFit="1" customWidth="1"/>
    <col min="32" max="36" width="10.42578125" style="3"/>
    <col min="37" max="37" width="12.5703125" style="3" bestFit="1" customWidth="1"/>
    <col min="38" max="16384" width="10.42578125" style="3"/>
  </cols>
  <sheetData>
    <row r="1" spans="1:36" ht="20.25">
      <c r="S1" s="33"/>
      <c r="T1" s="33"/>
      <c r="U1" s="33"/>
      <c r="V1" s="34"/>
      <c r="W1" s="34"/>
      <c r="X1" s="34"/>
      <c r="Y1" s="34"/>
      <c r="Z1" s="74"/>
      <c r="AA1" s="74"/>
    </row>
    <row r="2" spans="1:36" ht="1.5" customHeight="1">
      <c r="S2" s="75"/>
      <c r="T2" s="75"/>
      <c r="U2" s="75"/>
      <c r="V2" s="75"/>
      <c r="W2" s="75"/>
      <c r="X2" s="75"/>
      <c r="Y2" s="75"/>
      <c r="Z2" s="75"/>
      <c r="AA2" s="75"/>
    </row>
    <row r="3" spans="1:36" ht="5.25" customHeight="1"/>
    <row r="4" spans="1:36" s="7" customFormat="1" ht="24.75" customHeight="1">
      <c r="A4" s="76" t="s">
        <v>41</v>
      </c>
      <c r="B4" s="77"/>
      <c r="C4" s="77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7"/>
      <c r="Z4" s="77"/>
      <c r="AA4" s="79"/>
      <c r="AB4" s="6"/>
    </row>
    <row r="5" spans="1:36" s="7" customFormat="1" ht="37.5" customHeight="1">
      <c r="A5" s="66" t="s">
        <v>0</v>
      </c>
      <c r="B5" s="87" t="s">
        <v>13</v>
      </c>
      <c r="C5" s="86" t="s">
        <v>1</v>
      </c>
      <c r="D5" s="72" t="s">
        <v>24</v>
      </c>
      <c r="E5" s="72"/>
      <c r="F5" s="72"/>
      <c r="G5" s="72"/>
      <c r="H5" s="72"/>
      <c r="I5" s="72"/>
      <c r="J5" s="72"/>
      <c r="K5" s="72" t="s">
        <v>11</v>
      </c>
      <c r="L5" s="72"/>
      <c r="M5" s="72"/>
      <c r="N5" s="72"/>
      <c r="O5" s="72"/>
      <c r="P5" s="72"/>
      <c r="Q5" s="72"/>
      <c r="R5" s="82" t="s">
        <v>25</v>
      </c>
      <c r="S5" s="82"/>
      <c r="T5" s="82"/>
      <c r="U5" s="82"/>
      <c r="V5" s="82"/>
      <c r="W5" s="82"/>
      <c r="X5" s="82"/>
      <c r="Y5" s="83" t="s">
        <v>14</v>
      </c>
      <c r="Z5" s="80" t="s">
        <v>2</v>
      </c>
      <c r="AA5" s="85" t="s">
        <v>9</v>
      </c>
      <c r="AB5" s="6"/>
    </row>
    <row r="6" spans="1:36" s="7" customFormat="1" ht="35.25" customHeight="1">
      <c r="A6" s="67"/>
      <c r="B6" s="87"/>
      <c r="C6" s="86"/>
      <c r="D6" s="70" t="s">
        <v>23</v>
      </c>
      <c r="E6" s="69" t="s">
        <v>10</v>
      </c>
      <c r="F6" s="69"/>
      <c r="G6" s="69"/>
      <c r="H6" s="73" t="s">
        <v>26</v>
      </c>
      <c r="I6" s="73"/>
      <c r="J6" s="73"/>
      <c r="K6" s="70" t="s">
        <v>23</v>
      </c>
      <c r="L6" s="69" t="s">
        <v>10</v>
      </c>
      <c r="M6" s="69"/>
      <c r="N6" s="69"/>
      <c r="O6" s="73" t="s">
        <v>26</v>
      </c>
      <c r="P6" s="73"/>
      <c r="Q6" s="73"/>
      <c r="R6" s="70" t="s">
        <v>23</v>
      </c>
      <c r="S6" s="69" t="s">
        <v>10</v>
      </c>
      <c r="T6" s="69"/>
      <c r="U6" s="69"/>
      <c r="V6" s="73" t="s">
        <v>34</v>
      </c>
      <c r="W6" s="73"/>
      <c r="X6" s="73"/>
      <c r="Y6" s="83"/>
      <c r="Z6" s="80"/>
      <c r="AA6" s="85"/>
      <c r="AB6" s="6"/>
    </row>
    <row r="7" spans="1:36" s="7" customFormat="1" ht="24" customHeight="1">
      <c r="A7" s="68"/>
      <c r="B7" s="87"/>
      <c r="C7" s="86"/>
      <c r="D7" s="70"/>
      <c r="E7" s="48" t="s">
        <v>27</v>
      </c>
      <c r="F7" s="49" t="s">
        <v>28</v>
      </c>
      <c r="G7" s="49" t="s">
        <v>29</v>
      </c>
      <c r="H7" s="48" t="s">
        <v>27</v>
      </c>
      <c r="I7" s="49" t="s">
        <v>30</v>
      </c>
      <c r="J7" s="49" t="s">
        <v>31</v>
      </c>
      <c r="K7" s="70"/>
      <c r="L7" s="48" t="s">
        <v>27</v>
      </c>
      <c r="M7" s="49" t="s">
        <v>30</v>
      </c>
      <c r="N7" s="49" t="s">
        <v>31</v>
      </c>
      <c r="O7" s="48" t="s">
        <v>27</v>
      </c>
      <c r="P7" s="49" t="s">
        <v>30</v>
      </c>
      <c r="Q7" s="49" t="s">
        <v>31</v>
      </c>
      <c r="R7" s="70"/>
      <c r="S7" s="48" t="s">
        <v>27</v>
      </c>
      <c r="T7" s="48" t="s">
        <v>30</v>
      </c>
      <c r="U7" s="48" t="s">
        <v>31</v>
      </c>
      <c r="V7" s="48" t="s">
        <v>27</v>
      </c>
      <c r="W7" s="48" t="s">
        <v>30</v>
      </c>
      <c r="X7" s="48" t="s">
        <v>31</v>
      </c>
      <c r="Y7" s="84"/>
      <c r="Z7" s="81"/>
      <c r="AA7" s="85"/>
      <c r="AB7" s="6"/>
    </row>
    <row r="8" spans="1:36" s="9" customFormat="1" ht="15">
      <c r="A8" s="50">
        <v>1</v>
      </c>
      <c r="B8" s="51">
        <v>2</v>
      </c>
      <c r="C8" s="52">
        <v>3</v>
      </c>
      <c r="D8" s="53">
        <v>4</v>
      </c>
      <c r="E8" s="53">
        <v>5</v>
      </c>
      <c r="F8" s="53">
        <v>6</v>
      </c>
      <c r="G8" s="53">
        <v>7</v>
      </c>
      <c r="H8" s="53">
        <v>8</v>
      </c>
      <c r="I8" s="53">
        <v>9</v>
      </c>
      <c r="J8" s="53">
        <v>10</v>
      </c>
      <c r="K8" s="53">
        <v>11</v>
      </c>
      <c r="L8" s="53">
        <v>12</v>
      </c>
      <c r="M8" s="53">
        <v>13</v>
      </c>
      <c r="N8" s="53">
        <v>14</v>
      </c>
      <c r="O8" s="53">
        <v>15</v>
      </c>
      <c r="P8" s="53">
        <v>16</v>
      </c>
      <c r="Q8" s="53">
        <v>17</v>
      </c>
      <c r="R8" s="53" t="s">
        <v>32</v>
      </c>
      <c r="S8" s="53" t="s">
        <v>33</v>
      </c>
      <c r="T8" s="53" t="s">
        <v>35</v>
      </c>
      <c r="U8" s="53" t="s">
        <v>36</v>
      </c>
      <c r="V8" s="53" t="s">
        <v>37</v>
      </c>
      <c r="W8" s="53" t="s">
        <v>38</v>
      </c>
      <c r="X8" s="53" t="s">
        <v>39</v>
      </c>
      <c r="Y8" s="53" t="s">
        <v>40</v>
      </c>
      <c r="Z8" s="53">
        <v>26</v>
      </c>
      <c r="AA8" s="54">
        <v>27</v>
      </c>
      <c r="AB8" s="8"/>
    </row>
    <row r="9" spans="1:36" ht="35.1" customHeight="1">
      <c r="A9" s="55" t="s">
        <v>3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7"/>
    </row>
    <row r="10" spans="1:36" s="10" customFormat="1" ht="31.5">
      <c r="A10" s="1">
        <v>1</v>
      </c>
      <c r="B10" s="41" t="s">
        <v>44</v>
      </c>
      <c r="C10" s="42" t="s">
        <v>43</v>
      </c>
      <c r="D10" s="45">
        <v>13576.4925</v>
      </c>
      <c r="E10" s="43">
        <f t="shared" ref="E10:E11" si="0">F10+G10</f>
        <v>1</v>
      </c>
      <c r="F10" s="46">
        <v>1</v>
      </c>
      <c r="G10" s="46">
        <v>0</v>
      </c>
      <c r="H10" s="44">
        <f t="shared" ref="H10:H11" si="1">I10+J10</f>
        <v>13576.4925</v>
      </c>
      <c r="I10" s="58">
        <f t="shared" ref="I10:I11" si="2">D10*F10</f>
        <v>13576.4925</v>
      </c>
      <c r="J10" s="58">
        <f t="shared" ref="J10:J11" si="3">D10*G10</f>
        <v>0</v>
      </c>
      <c r="K10" s="45">
        <f>D10+954.396/1.2-0.624</f>
        <v>14371.1985</v>
      </c>
      <c r="L10" s="43">
        <f t="shared" ref="L10:L11" si="4">M10+N10</f>
        <v>1</v>
      </c>
      <c r="M10" s="46">
        <v>1</v>
      </c>
      <c r="N10" s="46">
        <v>0</v>
      </c>
      <c r="O10" s="44">
        <f t="shared" ref="O10:O11" si="5">P10+Q10</f>
        <v>14371.1985</v>
      </c>
      <c r="P10" s="58">
        <f t="shared" ref="P10:P11" si="6">K10*M10</f>
        <v>14371.1985</v>
      </c>
      <c r="Q10" s="58">
        <f t="shared" ref="Q10:Q11" si="7">K10*N10</f>
        <v>0</v>
      </c>
      <c r="R10" s="2">
        <f t="shared" ref="R10:R11" si="8">K10-D10</f>
        <v>794.70600000000013</v>
      </c>
      <c r="S10" s="1">
        <f t="shared" ref="S10:S11" si="9">L10-E10</f>
        <v>0</v>
      </c>
      <c r="T10" s="46">
        <f t="shared" ref="T10:T11" si="10">M10-F10</f>
        <v>0</v>
      </c>
      <c r="U10" s="46">
        <f t="shared" ref="U10:U11" si="11">N10-G10</f>
        <v>0</v>
      </c>
      <c r="V10" s="2">
        <f t="shared" ref="V10:V11" si="12">O10-H10</f>
        <v>794.70600000000013</v>
      </c>
      <c r="W10" s="47">
        <f t="shared" ref="W10:W11" si="13">P10-I10</f>
        <v>794.70600000000013</v>
      </c>
      <c r="X10" s="47">
        <f t="shared" ref="X10:X11" si="14">Q10-J10</f>
        <v>0</v>
      </c>
      <c r="Y10" s="59">
        <f t="shared" ref="Y10:Y11" si="15">R10/D10*100%</f>
        <v>5.8535442788334328E-2</v>
      </c>
      <c r="Z10" s="12" t="s">
        <v>48</v>
      </c>
      <c r="AA10" s="20"/>
      <c r="AB10" s="11"/>
      <c r="AE10" s="24"/>
      <c r="AF10" s="24"/>
      <c r="AG10" s="24"/>
      <c r="AH10" s="11"/>
      <c r="AI10" s="24"/>
      <c r="AJ10" s="11"/>
    </row>
    <row r="11" spans="1:36" s="10" customFormat="1" ht="38.25">
      <c r="A11" s="1">
        <f>A10+1</f>
        <v>2</v>
      </c>
      <c r="B11" s="60" t="s">
        <v>45</v>
      </c>
      <c r="C11" s="42" t="s">
        <v>43</v>
      </c>
      <c r="D11" s="45">
        <v>805.68</v>
      </c>
      <c r="E11" s="43">
        <f t="shared" si="0"/>
        <v>1</v>
      </c>
      <c r="F11" s="46">
        <v>1</v>
      </c>
      <c r="G11" s="46">
        <v>0</v>
      </c>
      <c r="H11" s="44">
        <f t="shared" si="1"/>
        <v>805.68</v>
      </c>
      <c r="I11" s="58">
        <f t="shared" si="2"/>
        <v>805.68</v>
      </c>
      <c r="J11" s="58">
        <f t="shared" si="3"/>
        <v>0</v>
      </c>
      <c r="K11" s="45">
        <v>0</v>
      </c>
      <c r="L11" s="43">
        <f t="shared" si="4"/>
        <v>0</v>
      </c>
      <c r="M11" s="46">
        <v>0</v>
      </c>
      <c r="N11" s="46">
        <v>0</v>
      </c>
      <c r="O11" s="44">
        <f t="shared" si="5"/>
        <v>0</v>
      </c>
      <c r="P11" s="58">
        <f t="shared" si="6"/>
        <v>0</v>
      </c>
      <c r="Q11" s="58">
        <f t="shared" si="7"/>
        <v>0</v>
      </c>
      <c r="R11" s="2">
        <f t="shared" si="8"/>
        <v>-805.68</v>
      </c>
      <c r="S11" s="1">
        <f t="shared" si="9"/>
        <v>-1</v>
      </c>
      <c r="T11" s="46">
        <f t="shared" si="10"/>
        <v>-1</v>
      </c>
      <c r="U11" s="46">
        <f t="shared" si="11"/>
        <v>0</v>
      </c>
      <c r="V11" s="2">
        <f t="shared" si="12"/>
        <v>-805.68</v>
      </c>
      <c r="W11" s="47">
        <f t="shared" si="13"/>
        <v>-805.68</v>
      </c>
      <c r="X11" s="47">
        <f t="shared" si="14"/>
        <v>0</v>
      </c>
      <c r="Y11" s="59">
        <f t="shared" si="15"/>
        <v>-1</v>
      </c>
      <c r="Z11" s="12" t="s">
        <v>47</v>
      </c>
      <c r="AA11" s="20"/>
      <c r="AB11" s="11"/>
      <c r="AE11" s="24"/>
      <c r="AF11" s="24"/>
      <c r="AG11" s="24"/>
      <c r="AH11" s="11"/>
      <c r="AI11" s="24"/>
      <c r="AJ11" s="11"/>
    </row>
    <row r="12" spans="1:36" s="10" customFormat="1" ht="89.25">
      <c r="A12" s="1">
        <f t="shared" ref="A12" si="16">A11+1</f>
        <v>3</v>
      </c>
      <c r="B12" s="60" t="s">
        <v>51</v>
      </c>
      <c r="C12" s="42" t="s">
        <v>43</v>
      </c>
      <c r="D12" s="45">
        <v>0</v>
      </c>
      <c r="E12" s="43">
        <v>0</v>
      </c>
      <c r="F12" s="46">
        <v>0</v>
      </c>
      <c r="G12" s="46">
        <v>0</v>
      </c>
      <c r="H12" s="44">
        <v>0</v>
      </c>
      <c r="I12" s="58">
        <v>0</v>
      </c>
      <c r="J12" s="58">
        <v>0</v>
      </c>
      <c r="K12" s="45">
        <v>79.956000000000003</v>
      </c>
      <c r="L12" s="43">
        <f t="shared" ref="L12" si="17">M12+N12</f>
        <v>1</v>
      </c>
      <c r="M12" s="46">
        <v>1</v>
      </c>
      <c r="N12" s="46">
        <v>0</v>
      </c>
      <c r="O12" s="44">
        <f t="shared" ref="O12" si="18">P12+Q12</f>
        <v>79.956000000000003</v>
      </c>
      <c r="P12" s="58">
        <f t="shared" ref="P12" si="19">K12*M12</f>
        <v>79.956000000000003</v>
      </c>
      <c r="Q12" s="58">
        <f t="shared" ref="Q12" si="20">K12*N12</f>
        <v>0</v>
      </c>
      <c r="R12" s="2">
        <f t="shared" ref="R12" si="21">K12-D12</f>
        <v>79.956000000000003</v>
      </c>
      <c r="S12" s="1">
        <f t="shared" ref="S12" si="22">L12-E12</f>
        <v>1</v>
      </c>
      <c r="T12" s="46">
        <f t="shared" ref="T12" si="23">M12-F12</f>
        <v>1</v>
      </c>
      <c r="U12" s="46">
        <f t="shared" ref="U12" si="24">N12-G12</f>
        <v>0</v>
      </c>
      <c r="V12" s="2">
        <f t="shared" ref="V12" si="25">O12-H12</f>
        <v>79.956000000000003</v>
      </c>
      <c r="W12" s="47">
        <f t="shared" ref="W12" si="26">P12-I12</f>
        <v>79.956000000000003</v>
      </c>
      <c r="X12" s="47">
        <f t="shared" ref="X12" si="27">Q12-J12</f>
        <v>0</v>
      </c>
      <c r="Y12" s="59">
        <v>1</v>
      </c>
      <c r="Z12" s="12" t="s">
        <v>46</v>
      </c>
      <c r="AA12" s="20"/>
      <c r="AB12" s="11"/>
      <c r="AE12" s="24"/>
      <c r="AF12" s="24"/>
      <c r="AG12" s="24"/>
      <c r="AH12" s="11"/>
      <c r="AI12" s="24"/>
      <c r="AJ12" s="11"/>
    </row>
    <row r="13" spans="1:36" s="10" customFormat="1" ht="32.1" customHeight="1">
      <c r="A13" s="71" t="s">
        <v>15</v>
      </c>
      <c r="B13" s="71"/>
      <c r="C13" s="71"/>
      <c r="D13" s="71"/>
      <c r="E13" s="71"/>
      <c r="F13" s="38"/>
      <c r="G13" s="38"/>
      <c r="H13" s="13">
        <f>SUM(H10:H12)</f>
        <v>14382.172500000001</v>
      </c>
      <c r="I13" s="13">
        <f>SUM(I10:I12)</f>
        <v>14382.172500000001</v>
      </c>
      <c r="J13" s="13">
        <f>SUM(J10:J12)</f>
        <v>0</v>
      </c>
      <c r="K13" s="14"/>
      <c r="L13" s="15"/>
      <c r="M13" s="15"/>
      <c r="N13" s="15"/>
      <c r="O13" s="13">
        <f>SUM(O10:O12)</f>
        <v>14451.154500000001</v>
      </c>
      <c r="P13" s="13">
        <f>SUM(P10:P12)</f>
        <v>14451.154500000001</v>
      </c>
      <c r="Q13" s="13">
        <f>SUM(Q10:Q12)</f>
        <v>0</v>
      </c>
      <c r="R13" s="16"/>
      <c r="S13" s="17"/>
      <c r="T13" s="17"/>
      <c r="U13" s="17"/>
      <c r="V13" s="13">
        <f>SUM(V10:V12)</f>
        <v>68.982000000000184</v>
      </c>
      <c r="W13" s="13">
        <f>SUM(W10:W12)</f>
        <v>68.982000000000184</v>
      </c>
      <c r="X13" s="13">
        <f>SUM(X10:X12)</f>
        <v>0</v>
      </c>
      <c r="Y13" s="18"/>
      <c r="Z13" s="18"/>
      <c r="AA13" s="18"/>
      <c r="AB13" s="11"/>
      <c r="AC13" s="11"/>
      <c r="AD13" s="11"/>
      <c r="AE13" s="24"/>
      <c r="AF13" s="24"/>
      <c r="AG13" s="24"/>
      <c r="AH13" s="11"/>
      <c r="AI13" s="24"/>
      <c r="AJ13" s="11"/>
    </row>
    <row r="14" spans="1:36" s="10" customFormat="1" ht="35.1" customHeight="1">
      <c r="A14" s="65" t="s">
        <v>17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11"/>
      <c r="AE14" s="24"/>
      <c r="AF14" s="24"/>
      <c r="AG14" s="24"/>
      <c r="AH14" s="11"/>
      <c r="AI14" s="24"/>
      <c r="AJ14" s="11"/>
    </row>
    <row r="15" spans="1:36" s="10" customFormat="1" ht="31.5">
      <c r="A15" s="1">
        <v>1</v>
      </c>
      <c r="B15" s="41" t="s">
        <v>52</v>
      </c>
      <c r="C15" s="42" t="s">
        <v>43</v>
      </c>
      <c r="D15" s="45">
        <v>1.54</v>
      </c>
      <c r="E15" s="43">
        <f>F15+G15</f>
        <v>7750</v>
      </c>
      <c r="F15" s="46">
        <v>7750</v>
      </c>
      <c r="G15" s="46">
        <v>0</v>
      </c>
      <c r="H15" s="44">
        <f>I15+J15</f>
        <v>11935</v>
      </c>
      <c r="I15" s="58">
        <f>D15*F15</f>
        <v>11935</v>
      </c>
      <c r="J15" s="58">
        <f>D15*G15</f>
        <v>0</v>
      </c>
      <c r="K15" s="45">
        <v>1.54</v>
      </c>
      <c r="L15" s="43">
        <f>M15+N15</f>
        <v>7700</v>
      </c>
      <c r="M15" s="46">
        <v>7700</v>
      </c>
      <c r="N15" s="46">
        <v>0</v>
      </c>
      <c r="O15" s="44">
        <f>P15+Q15</f>
        <v>11858</v>
      </c>
      <c r="P15" s="58">
        <f>K15*M15</f>
        <v>11858</v>
      </c>
      <c r="Q15" s="58">
        <f>K15*N15</f>
        <v>0</v>
      </c>
      <c r="R15" s="2">
        <f t="shared" ref="R15:X15" si="28">K15-D15</f>
        <v>0</v>
      </c>
      <c r="S15" s="1">
        <f t="shared" si="28"/>
        <v>-50</v>
      </c>
      <c r="T15" s="46">
        <f t="shared" si="28"/>
        <v>-50</v>
      </c>
      <c r="U15" s="46">
        <f t="shared" si="28"/>
        <v>0</v>
      </c>
      <c r="V15" s="2">
        <f t="shared" si="28"/>
        <v>-77</v>
      </c>
      <c r="W15" s="47">
        <f t="shared" si="28"/>
        <v>-77</v>
      </c>
      <c r="X15" s="47">
        <f t="shared" si="28"/>
        <v>0</v>
      </c>
      <c r="Y15" s="59">
        <f>R15/D15*100%</f>
        <v>0</v>
      </c>
      <c r="Z15" s="12" t="s">
        <v>46</v>
      </c>
      <c r="AA15" s="20"/>
      <c r="AB15" s="11"/>
      <c r="AE15" s="24"/>
      <c r="AF15" s="24"/>
      <c r="AG15" s="24"/>
      <c r="AH15" s="11"/>
      <c r="AI15" s="24"/>
      <c r="AJ15" s="11"/>
    </row>
    <row r="16" spans="1:36" s="10" customFormat="1" ht="38.25">
      <c r="A16" s="1">
        <f>A15+1</f>
        <v>2</v>
      </c>
      <c r="B16" s="60" t="s">
        <v>42</v>
      </c>
      <c r="C16" s="42" t="s">
        <v>43</v>
      </c>
      <c r="D16" s="45">
        <v>18.899999999999999</v>
      </c>
      <c r="E16" s="43">
        <f>F16+G16</f>
        <v>80</v>
      </c>
      <c r="F16" s="46">
        <v>80</v>
      </c>
      <c r="G16" s="46">
        <v>0</v>
      </c>
      <c r="H16" s="44">
        <f>I16+J16</f>
        <v>1512</v>
      </c>
      <c r="I16" s="58">
        <f>D16*F16</f>
        <v>1512</v>
      </c>
      <c r="J16" s="58">
        <f>D16*G16</f>
        <v>0</v>
      </c>
      <c r="K16" s="45">
        <v>18.82</v>
      </c>
      <c r="L16" s="43">
        <f>M16+N16</f>
        <v>53</v>
      </c>
      <c r="M16" s="46">
        <v>53</v>
      </c>
      <c r="N16" s="46">
        <v>0</v>
      </c>
      <c r="O16" s="44">
        <f>P16+Q16</f>
        <v>997.46</v>
      </c>
      <c r="P16" s="58">
        <f>K16*M16</f>
        <v>997.46</v>
      </c>
      <c r="Q16" s="58">
        <f>K16*N16</f>
        <v>0</v>
      </c>
      <c r="R16" s="2">
        <f t="shared" ref="R16:X16" si="29">K16-D16</f>
        <v>-7.9999999999998295E-2</v>
      </c>
      <c r="S16" s="1">
        <f t="shared" si="29"/>
        <v>-27</v>
      </c>
      <c r="T16" s="46">
        <f t="shared" si="29"/>
        <v>-27</v>
      </c>
      <c r="U16" s="46">
        <f t="shared" si="29"/>
        <v>0</v>
      </c>
      <c r="V16" s="2">
        <f t="shared" si="29"/>
        <v>-514.54</v>
      </c>
      <c r="W16" s="47">
        <f t="shared" si="29"/>
        <v>-514.54</v>
      </c>
      <c r="X16" s="47">
        <f t="shared" si="29"/>
        <v>0</v>
      </c>
      <c r="Y16" s="59">
        <f>R16/D16*100%</f>
        <v>-4.2328042328041429E-3</v>
      </c>
      <c r="Z16" s="12" t="s">
        <v>46</v>
      </c>
      <c r="AA16" s="20"/>
      <c r="AB16" s="11"/>
      <c r="AE16" s="24"/>
      <c r="AF16" s="24"/>
      <c r="AG16" s="24"/>
      <c r="AH16" s="11"/>
      <c r="AI16" s="24"/>
      <c r="AJ16" s="11"/>
    </row>
    <row r="17" spans="1:36" s="10" customFormat="1" ht="51">
      <c r="A17" s="1">
        <f>A16+1</f>
        <v>3</v>
      </c>
      <c r="B17" s="60" t="s">
        <v>49</v>
      </c>
      <c r="C17" s="42" t="s">
        <v>43</v>
      </c>
      <c r="D17" s="45">
        <v>0</v>
      </c>
      <c r="E17" s="43">
        <f>F17+G17</f>
        <v>0</v>
      </c>
      <c r="F17" s="46">
        <v>0</v>
      </c>
      <c r="G17" s="46">
        <v>0</v>
      </c>
      <c r="H17" s="44">
        <f>I17+J17</f>
        <v>0</v>
      </c>
      <c r="I17" s="58">
        <f>D17*F17</f>
        <v>0</v>
      </c>
      <c r="J17" s="58">
        <f>D17*G17</f>
        <v>0</v>
      </c>
      <c r="K17" s="45">
        <f>240.9615</f>
        <v>240.9615</v>
      </c>
      <c r="L17" s="43">
        <f>M17+N17</f>
        <v>2</v>
      </c>
      <c r="M17" s="46">
        <v>2</v>
      </c>
      <c r="N17" s="46">
        <v>0</v>
      </c>
      <c r="O17" s="44">
        <f>P17+Q17</f>
        <v>481.923</v>
      </c>
      <c r="P17" s="58">
        <f>K17*M17</f>
        <v>481.923</v>
      </c>
      <c r="Q17" s="58">
        <f>K17*N17</f>
        <v>0</v>
      </c>
      <c r="R17" s="2">
        <f t="shared" ref="R17:X18" si="30">K17-D17</f>
        <v>240.9615</v>
      </c>
      <c r="S17" s="1">
        <f t="shared" si="30"/>
        <v>2</v>
      </c>
      <c r="T17" s="46">
        <f t="shared" si="30"/>
        <v>2</v>
      </c>
      <c r="U17" s="46">
        <f t="shared" si="30"/>
        <v>0</v>
      </c>
      <c r="V17" s="2">
        <f t="shared" si="30"/>
        <v>481.923</v>
      </c>
      <c r="W17" s="47">
        <f t="shared" si="30"/>
        <v>481.923</v>
      </c>
      <c r="X17" s="47">
        <f t="shared" si="30"/>
        <v>0</v>
      </c>
      <c r="Y17" s="59">
        <v>1</v>
      </c>
      <c r="Z17" s="12" t="s">
        <v>46</v>
      </c>
      <c r="AA17" s="20"/>
      <c r="AB17" s="11"/>
      <c r="AE17" s="24"/>
      <c r="AF17" s="24"/>
      <c r="AG17" s="24"/>
      <c r="AH17" s="11"/>
      <c r="AI17" s="24"/>
      <c r="AJ17" s="11"/>
    </row>
    <row r="18" spans="1:36" s="10" customFormat="1" ht="63">
      <c r="A18" s="1">
        <f>A17+1</f>
        <v>4</v>
      </c>
      <c r="B18" s="41" t="s">
        <v>50</v>
      </c>
      <c r="C18" s="42" t="s">
        <v>43</v>
      </c>
      <c r="D18" s="45">
        <v>0</v>
      </c>
      <c r="E18" s="43">
        <f>F18+G18</f>
        <v>0</v>
      </c>
      <c r="F18" s="46">
        <v>0</v>
      </c>
      <c r="G18" s="46">
        <v>0</v>
      </c>
      <c r="H18" s="44">
        <f>I18+J18</f>
        <v>0</v>
      </c>
      <c r="I18" s="58">
        <f>D18*F18</f>
        <v>0</v>
      </c>
      <c r="J18" s="58">
        <f>D18*G18</f>
        <v>0</v>
      </c>
      <c r="K18" s="45">
        <f>20.3175</f>
        <v>20.317499999999999</v>
      </c>
      <c r="L18" s="43">
        <f>M18+N18</f>
        <v>2</v>
      </c>
      <c r="M18" s="46">
        <v>2</v>
      </c>
      <c r="N18" s="46">
        <v>0</v>
      </c>
      <c r="O18" s="44">
        <f>P18+Q18</f>
        <v>40.634999999999998</v>
      </c>
      <c r="P18" s="58">
        <f>K18*M18</f>
        <v>40.634999999999998</v>
      </c>
      <c r="Q18" s="58">
        <f>K18*N18</f>
        <v>0</v>
      </c>
      <c r="R18" s="2">
        <f t="shared" si="30"/>
        <v>20.317499999999999</v>
      </c>
      <c r="S18" s="1">
        <f t="shared" si="30"/>
        <v>2</v>
      </c>
      <c r="T18" s="46">
        <f t="shared" si="30"/>
        <v>2</v>
      </c>
      <c r="U18" s="46">
        <f t="shared" si="30"/>
        <v>0</v>
      </c>
      <c r="V18" s="2">
        <f t="shared" si="30"/>
        <v>40.634999999999998</v>
      </c>
      <c r="W18" s="47">
        <f t="shared" si="30"/>
        <v>40.634999999999998</v>
      </c>
      <c r="X18" s="47">
        <f t="shared" si="30"/>
        <v>0</v>
      </c>
      <c r="Y18" s="59">
        <v>1</v>
      </c>
      <c r="Z18" s="12" t="s">
        <v>46</v>
      </c>
      <c r="AA18" s="20"/>
      <c r="AB18" s="11"/>
      <c r="AE18" s="24"/>
      <c r="AF18" s="24"/>
      <c r="AG18" s="24"/>
      <c r="AH18" s="11"/>
      <c r="AI18" s="24"/>
      <c r="AJ18" s="11"/>
    </row>
    <row r="19" spans="1:36" s="19" customFormat="1" ht="32.1" customHeight="1">
      <c r="A19" s="37" t="s">
        <v>16</v>
      </c>
      <c r="B19" s="37"/>
      <c r="C19" s="37"/>
      <c r="D19" s="37"/>
      <c r="E19" s="37"/>
      <c r="F19" s="37"/>
      <c r="G19" s="37"/>
      <c r="H19" s="13">
        <f>SUM(H15:H18)</f>
        <v>13447</v>
      </c>
      <c r="I19" s="13">
        <f t="shared" ref="I19:J19" si="31">SUM(I15:I18)</f>
        <v>13447</v>
      </c>
      <c r="J19" s="13">
        <f t="shared" si="31"/>
        <v>0</v>
      </c>
      <c r="K19" s="26"/>
      <c r="L19" s="26"/>
      <c r="M19" s="26"/>
      <c r="N19" s="26"/>
      <c r="O19" s="13">
        <f t="shared" ref="O19:Q19" si="32">SUM(O15:O18)</f>
        <v>13378.018</v>
      </c>
      <c r="P19" s="13">
        <f t="shared" si="32"/>
        <v>13378.018</v>
      </c>
      <c r="Q19" s="13">
        <f t="shared" si="32"/>
        <v>0</v>
      </c>
      <c r="R19" s="26"/>
      <c r="S19" s="39"/>
      <c r="T19" s="39"/>
      <c r="U19" s="39"/>
      <c r="V19" s="13">
        <f t="shared" ref="V19:X19" si="33">SUM(V15:V18)</f>
        <v>-68.981999999999971</v>
      </c>
      <c r="W19" s="13">
        <f t="shared" si="33"/>
        <v>-68.981999999999971</v>
      </c>
      <c r="X19" s="13">
        <f t="shared" si="33"/>
        <v>0</v>
      </c>
      <c r="Y19" s="40"/>
      <c r="Z19" s="18"/>
      <c r="AA19" s="18"/>
      <c r="AB19" s="11"/>
      <c r="AC19" s="11"/>
      <c r="AD19" s="11"/>
      <c r="AE19" s="24"/>
      <c r="AF19" s="24"/>
      <c r="AG19" s="24"/>
      <c r="AH19" s="11"/>
      <c r="AI19" s="24"/>
      <c r="AJ19" s="11"/>
    </row>
    <row r="20" spans="1:36" s="10" customFormat="1" ht="17.45" customHeight="1">
      <c r="A20" s="65" t="s">
        <v>18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11"/>
      <c r="AE20" s="24"/>
      <c r="AF20" s="24"/>
      <c r="AG20" s="24"/>
      <c r="AH20" s="11"/>
      <c r="AI20" s="24"/>
      <c r="AJ20" s="11"/>
    </row>
    <row r="21" spans="1:36" s="10" customFormat="1" ht="17.45" customHeight="1">
      <c r="A21" s="71" t="s">
        <v>22</v>
      </c>
      <c r="B21" s="71"/>
      <c r="C21" s="71"/>
      <c r="D21" s="71"/>
      <c r="E21" s="71"/>
      <c r="F21" s="38"/>
      <c r="G21" s="38"/>
      <c r="H21" s="13">
        <v>0</v>
      </c>
      <c r="I21" s="13">
        <v>0</v>
      </c>
      <c r="J21" s="13">
        <v>0</v>
      </c>
      <c r="K21" s="26"/>
      <c r="L21" s="26"/>
      <c r="M21" s="26"/>
      <c r="N21" s="26"/>
      <c r="O21" s="13">
        <v>0</v>
      </c>
      <c r="P21" s="13">
        <v>0</v>
      </c>
      <c r="Q21" s="13">
        <v>0</v>
      </c>
      <c r="R21" s="26"/>
      <c r="S21" s="26"/>
      <c r="T21" s="26"/>
      <c r="U21" s="26"/>
      <c r="V21" s="13">
        <v>0</v>
      </c>
      <c r="W21" s="13">
        <v>0</v>
      </c>
      <c r="X21" s="13">
        <v>0</v>
      </c>
      <c r="Y21" s="18"/>
      <c r="Z21" s="18"/>
      <c r="AA21" s="18"/>
      <c r="AB21" s="11"/>
      <c r="AC21" s="11"/>
      <c r="AD21" s="11"/>
      <c r="AE21" s="24"/>
      <c r="AF21" s="24"/>
      <c r="AG21" s="24"/>
      <c r="AH21" s="11"/>
      <c r="AI21" s="24"/>
      <c r="AJ21" s="11"/>
    </row>
    <row r="22" spans="1:36" s="10" customFormat="1" ht="17.45" customHeight="1">
      <c r="A22" s="65" t="s">
        <v>4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11"/>
      <c r="AE22" s="24"/>
      <c r="AF22" s="24"/>
      <c r="AG22" s="24"/>
      <c r="AH22" s="11"/>
      <c r="AI22" s="24"/>
      <c r="AJ22" s="11"/>
    </row>
    <row r="23" spans="1:36" s="10" customFormat="1" ht="17.45" customHeight="1">
      <c r="A23" s="64" t="s">
        <v>12</v>
      </c>
      <c r="B23" s="64"/>
      <c r="C23" s="64"/>
      <c r="D23" s="64"/>
      <c r="E23" s="64"/>
      <c r="F23" s="36"/>
      <c r="G23" s="36"/>
      <c r="H23" s="13">
        <v>0</v>
      </c>
      <c r="I23" s="13">
        <v>0</v>
      </c>
      <c r="J23" s="13">
        <v>0</v>
      </c>
      <c r="K23" s="25"/>
      <c r="L23" s="25"/>
      <c r="M23" s="25"/>
      <c r="N23" s="25"/>
      <c r="O23" s="13">
        <v>0</v>
      </c>
      <c r="P23" s="13">
        <v>0</v>
      </c>
      <c r="Q23" s="13">
        <v>0</v>
      </c>
      <c r="R23" s="25"/>
      <c r="S23" s="25"/>
      <c r="T23" s="25"/>
      <c r="U23" s="25"/>
      <c r="V23" s="13">
        <v>0</v>
      </c>
      <c r="W23" s="13">
        <v>0</v>
      </c>
      <c r="X23" s="13">
        <v>0</v>
      </c>
      <c r="Y23" s="27"/>
      <c r="Z23" s="28"/>
      <c r="AA23" s="29"/>
      <c r="AB23" s="11"/>
      <c r="AC23" s="11"/>
      <c r="AD23" s="11"/>
      <c r="AE23" s="24"/>
      <c r="AF23" s="24"/>
      <c r="AG23" s="24"/>
      <c r="AH23" s="11"/>
      <c r="AI23" s="24"/>
      <c r="AJ23" s="11"/>
    </row>
    <row r="24" spans="1:36" s="10" customFormat="1" ht="17.45" customHeight="1">
      <c r="A24" s="65" t="s">
        <v>19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11"/>
      <c r="AE24" s="24"/>
      <c r="AF24" s="24"/>
      <c r="AG24" s="24"/>
      <c r="AH24" s="11"/>
      <c r="AI24" s="24"/>
      <c r="AJ24" s="11"/>
    </row>
    <row r="25" spans="1:36" s="10" customFormat="1" ht="17.45" customHeight="1">
      <c r="A25" s="61" t="s">
        <v>5</v>
      </c>
      <c r="B25" s="61"/>
      <c r="C25" s="61"/>
      <c r="D25" s="61"/>
      <c r="E25" s="61"/>
      <c r="F25" s="37"/>
      <c r="G25" s="37"/>
      <c r="H25" s="13">
        <v>0</v>
      </c>
      <c r="I25" s="13">
        <v>0</v>
      </c>
      <c r="J25" s="13">
        <v>0</v>
      </c>
      <c r="K25" s="25"/>
      <c r="L25" s="25"/>
      <c r="M25" s="25"/>
      <c r="N25" s="25"/>
      <c r="O25" s="13">
        <v>0</v>
      </c>
      <c r="P25" s="13">
        <v>0</v>
      </c>
      <c r="Q25" s="13">
        <v>0</v>
      </c>
      <c r="R25" s="25"/>
      <c r="S25" s="25"/>
      <c r="T25" s="25"/>
      <c r="U25" s="25"/>
      <c r="V25" s="13">
        <v>0</v>
      </c>
      <c r="W25" s="13">
        <v>0</v>
      </c>
      <c r="X25" s="13">
        <v>0</v>
      </c>
      <c r="Y25" s="18"/>
      <c r="Z25" s="18"/>
      <c r="AA25" s="18"/>
      <c r="AB25" s="11"/>
      <c r="AC25" s="11"/>
      <c r="AD25" s="11"/>
      <c r="AE25" s="24"/>
      <c r="AF25" s="24"/>
      <c r="AG25" s="24"/>
      <c r="AH25" s="11"/>
      <c r="AI25" s="24"/>
      <c r="AJ25" s="11"/>
    </row>
    <row r="26" spans="1:36" s="10" customFormat="1" ht="17.45" customHeight="1">
      <c r="A26" s="65" t="s">
        <v>20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11"/>
      <c r="AE26" s="24"/>
      <c r="AF26" s="24"/>
      <c r="AG26" s="24"/>
      <c r="AH26" s="11"/>
      <c r="AI26" s="24"/>
      <c r="AJ26" s="11"/>
    </row>
    <row r="27" spans="1:36" s="10" customFormat="1" ht="17.45" customHeight="1">
      <c r="A27" s="64" t="s">
        <v>6</v>
      </c>
      <c r="B27" s="64"/>
      <c r="C27" s="64"/>
      <c r="D27" s="64"/>
      <c r="E27" s="64"/>
      <c r="F27" s="36"/>
      <c r="G27" s="36"/>
      <c r="H27" s="13">
        <v>0</v>
      </c>
      <c r="I27" s="13">
        <v>0</v>
      </c>
      <c r="J27" s="13">
        <v>0</v>
      </c>
      <c r="K27" s="25"/>
      <c r="L27" s="25"/>
      <c r="M27" s="25"/>
      <c r="N27" s="25"/>
      <c r="O27" s="13">
        <v>0</v>
      </c>
      <c r="P27" s="13">
        <v>0</v>
      </c>
      <c r="Q27" s="13">
        <v>0</v>
      </c>
      <c r="R27" s="25"/>
      <c r="S27" s="25"/>
      <c r="T27" s="25"/>
      <c r="U27" s="25"/>
      <c r="V27" s="13">
        <v>0</v>
      </c>
      <c r="W27" s="13">
        <v>0</v>
      </c>
      <c r="X27" s="13">
        <v>0</v>
      </c>
      <c r="Y27" s="27"/>
      <c r="Z27" s="28"/>
      <c r="AA27" s="29"/>
      <c r="AB27" s="11"/>
      <c r="AC27" s="11"/>
      <c r="AD27" s="11"/>
      <c r="AE27" s="24"/>
      <c r="AF27" s="24"/>
      <c r="AG27" s="24"/>
      <c r="AH27" s="11"/>
      <c r="AI27" s="24"/>
      <c r="AJ27" s="11"/>
    </row>
    <row r="28" spans="1:36" s="10" customFormat="1" ht="17.45" customHeight="1">
      <c r="A28" s="63" t="s">
        <v>7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11"/>
      <c r="AE28" s="24"/>
      <c r="AF28" s="24"/>
      <c r="AG28" s="24"/>
      <c r="AH28" s="11"/>
      <c r="AI28" s="24"/>
      <c r="AJ28" s="11"/>
    </row>
    <row r="29" spans="1:36" s="10" customFormat="1" ht="17.45" customHeight="1">
      <c r="A29" s="64" t="s">
        <v>8</v>
      </c>
      <c r="B29" s="64"/>
      <c r="C29" s="64"/>
      <c r="D29" s="64"/>
      <c r="E29" s="64"/>
      <c r="F29" s="36"/>
      <c r="G29" s="36"/>
      <c r="H29" s="13">
        <v>0</v>
      </c>
      <c r="I29" s="13">
        <v>0</v>
      </c>
      <c r="J29" s="13">
        <v>0</v>
      </c>
      <c r="K29" s="26"/>
      <c r="L29" s="26"/>
      <c r="M29" s="26"/>
      <c r="N29" s="26"/>
      <c r="O29" s="13">
        <v>0</v>
      </c>
      <c r="P29" s="13">
        <v>0</v>
      </c>
      <c r="Q29" s="13">
        <v>0</v>
      </c>
      <c r="R29" s="26"/>
      <c r="S29" s="26"/>
      <c r="T29" s="26"/>
      <c r="U29" s="26"/>
      <c r="V29" s="13">
        <v>0</v>
      </c>
      <c r="W29" s="13">
        <v>0</v>
      </c>
      <c r="X29" s="13">
        <v>0</v>
      </c>
      <c r="Y29" s="27"/>
      <c r="Z29" s="28"/>
      <c r="AA29" s="29"/>
      <c r="AB29" s="11"/>
      <c r="AC29" s="11"/>
      <c r="AD29" s="11"/>
      <c r="AE29" s="24"/>
      <c r="AF29" s="24"/>
      <c r="AG29" s="24"/>
      <c r="AH29" s="11"/>
      <c r="AI29" s="24"/>
      <c r="AJ29" s="11"/>
    </row>
    <row r="30" spans="1:36" s="23" customFormat="1" ht="35.1" customHeight="1">
      <c r="A30" s="62" t="s">
        <v>21</v>
      </c>
      <c r="B30" s="62"/>
      <c r="C30" s="62"/>
      <c r="D30" s="62"/>
      <c r="E30" s="62"/>
      <c r="F30" s="35"/>
      <c r="G30" s="35"/>
      <c r="H30" s="30">
        <f>H13+H19+H21+H23+H25+H27+H29</f>
        <v>27829.172500000001</v>
      </c>
      <c r="I30" s="30">
        <f>I13+I19+I21+I23+I25+I27+I29</f>
        <v>27829.172500000001</v>
      </c>
      <c r="J30" s="30">
        <f>J13+J19+J21+J23+J25+J27+J29</f>
        <v>0</v>
      </c>
      <c r="K30" s="21"/>
      <c r="L30" s="21"/>
      <c r="M30" s="21"/>
      <c r="N30" s="21"/>
      <c r="O30" s="30">
        <f>O13+O19+O21+O23+O25+O27+O29</f>
        <v>27829.172500000001</v>
      </c>
      <c r="P30" s="30">
        <f>P13+P19+P21+P23+P25+P27+P29</f>
        <v>27829.172500000001</v>
      </c>
      <c r="Q30" s="30">
        <f>Q13+Q19+Q21+Q23+Q25+Q27+Q29</f>
        <v>0</v>
      </c>
      <c r="R30" s="21"/>
      <c r="S30" s="21"/>
      <c r="T30" s="21"/>
      <c r="U30" s="21"/>
      <c r="V30" s="30">
        <f>V13+V19+V21+V23+V25+V27+V29</f>
        <v>2.1316282072803006E-13</v>
      </c>
      <c r="W30" s="30">
        <f>W13+W19+W21+W23+W25+W27+W29</f>
        <v>2.1316282072803006E-13</v>
      </c>
      <c r="X30" s="30">
        <f>X13+X19+X21+X23+X25+X27+X29</f>
        <v>0</v>
      </c>
      <c r="Y30" s="31"/>
      <c r="Z30" s="32"/>
      <c r="AA30" s="32"/>
      <c r="AB30" s="22"/>
      <c r="AC30" s="11"/>
      <c r="AD30" s="11"/>
      <c r="AE30" s="24"/>
      <c r="AF30" s="24"/>
      <c r="AG30" s="24"/>
      <c r="AH30" s="11"/>
      <c r="AI30" s="24"/>
      <c r="AJ30" s="11"/>
    </row>
    <row r="31" spans="1:36" ht="7.5" customHeight="1"/>
    <row r="32" spans="1:36" ht="7.5" customHeight="1"/>
    <row r="33" ht="7.5" customHeight="1"/>
    <row r="34" ht="7.5" customHeight="1"/>
    <row r="35" ht="7.5" customHeight="1"/>
    <row r="36" ht="7.5" customHeight="1"/>
    <row r="37" ht="7.5" customHeight="1"/>
    <row r="38" ht="7.5" customHeight="1"/>
    <row r="39" ht="7.5" customHeight="1"/>
    <row r="40" ht="7.5" customHeight="1"/>
    <row r="41" ht="7.5" customHeight="1"/>
    <row r="42" ht="7.5" customHeight="1"/>
    <row r="43" ht="7.5" customHeight="1"/>
    <row r="44" ht="7.5" customHeight="1"/>
    <row r="45" ht="7.5" customHeight="1"/>
    <row r="46" ht="7.5" customHeight="1"/>
    <row r="47" ht="7.5" customHeight="1"/>
    <row r="48" ht="7.5" customHeight="1"/>
    <row r="49" ht="7.5" customHeight="1"/>
    <row r="50" ht="7.5" customHeight="1"/>
    <row r="51" ht="7.5" customHeight="1"/>
    <row r="52" ht="7.5" customHeight="1"/>
    <row r="53" ht="7.5" customHeight="1"/>
    <row r="54" ht="7.5" customHeight="1"/>
    <row r="55" ht="7.5" customHeight="1"/>
    <row r="56" ht="7.5" customHeight="1"/>
    <row r="57" ht="7.5" customHeight="1"/>
    <row r="58" ht="7.5" customHeight="1"/>
    <row r="59" ht="7.5" customHeight="1"/>
    <row r="60" ht="7.5" customHeight="1"/>
    <row r="61" ht="7.5" customHeight="1"/>
    <row r="62" ht="7.5" customHeight="1"/>
    <row r="63" ht="7.5" customHeight="1"/>
    <row r="64" ht="7.5" customHeight="1"/>
    <row r="65" ht="7.5" customHeight="1"/>
    <row r="66" ht="7.5" customHeight="1"/>
    <row r="67" ht="7.5" customHeight="1"/>
    <row r="68" ht="7.5" customHeight="1"/>
    <row r="69" ht="7.5" customHeight="1"/>
    <row r="70" ht="7.5" customHeight="1"/>
    <row r="71" ht="7.5" customHeight="1"/>
    <row r="72" ht="7.5" customHeight="1"/>
    <row r="73" ht="7.5" customHeight="1"/>
    <row r="74" ht="7.5" customHeight="1"/>
    <row r="75" ht="7.5" customHeight="1"/>
    <row r="76" ht="7.5" customHeight="1"/>
    <row r="77" ht="7.5" customHeight="1"/>
    <row r="78" ht="7.5" customHeight="1"/>
    <row r="79" ht="7.5" customHeight="1"/>
    <row r="80" ht="7.5" customHeight="1"/>
    <row r="81" ht="7.5" customHeight="1"/>
    <row r="82" ht="7.5" customHeight="1"/>
    <row r="83" ht="7.5" customHeight="1"/>
    <row r="84" ht="7.5" customHeight="1"/>
    <row r="85" ht="7.5" customHeight="1"/>
    <row r="86" ht="7.5" customHeight="1"/>
    <row r="87" ht="7.5" customHeight="1"/>
    <row r="88" ht="7.5" customHeight="1"/>
    <row r="89" ht="7.5" customHeight="1"/>
    <row r="90" ht="7.5" customHeight="1"/>
    <row r="91" ht="7.5" customHeight="1"/>
    <row r="92" ht="7.5" customHeight="1"/>
    <row r="93" ht="7.5" customHeight="1"/>
    <row r="94" ht="7.5" customHeight="1"/>
    <row r="95" ht="7.5" customHeight="1"/>
    <row r="96" ht="7.5" customHeight="1"/>
    <row r="97" ht="7.5" customHeight="1"/>
    <row r="98" ht="7.5" customHeight="1"/>
    <row r="99" ht="7.5" customHeight="1"/>
    <row r="100" ht="7.5" customHeight="1"/>
    <row r="101" ht="7.5" customHeight="1"/>
    <row r="102" ht="7.5" customHeight="1"/>
    <row r="103" ht="7.5" customHeight="1"/>
    <row r="104" ht="7.5" customHeight="1"/>
    <row r="105" ht="7.5" customHeight="1"/>
    <row r="106" ht="7.5" customHeight="1"/>
    <row r="107" ht="7.5" customHeight="1"/>
    <row r="108" ht="7.5" customHeight="1"/>
    <row r="109" ht="7.5" customHeight="1"/>
    <row r="110" ht="7.5" customHeight="1"/>
    <row r="111" ht="7.5" customHeight="1"/>
    <row r="112" ht="7.5" customHeight="1"/>
    <row r="113" ht="7.5" customHeight="1"/>
    <row r="114" ht="7.5" customHeight="1"/>
    <row r="115" ht="7.5" customHeight="1"/>
    <row r="116" ht="7.5" customHeight="1"/>
    <row r="117" ht="7.5" customHeight="1"/>
    <row r="118" ht="7.5" customHeight="1"/>
    <row r="119" ht="7.5" customHeight="1"/>
    <row r="120" ht="7.5" customHeight="1"/>
    <row r="121" ht="7.5" customHeight="1"/>
    <row r="122" ht="7.5" customHeight="1"/>
    <row r="123" ht="7.5" customHeight="1"/>
    <row r="124" ht="7.5" customHeight="1"/>
    <row r="125" ht="7.5" customHeight="1"/>
    <row r="126" ht="7.5" customHeight="1"/>
    <row r="127" ht="7.5" customHeight="1"/>
    <row r="128" ht="7.5" customHeight="1"/>
    <row r="129" ht="7.5" customHeight="1"/>
    <row r="130" ht="7.5" customHeight="1"/>
  </sheetData>
  <mergeCells count="34">
    <mergeCell ref="A24:AA24"/>
    <mergeCell ref="Z1:AA1"/>
    <mergeCell ref="S2:AA2"/>
    <mergeCell ref="V6:X6"/>
    <mergeCell ref="A4:AA4"/>
    <mergeCell ref="Z5:Z7"/>
    <mergeCell ref="R5:X5"/>
    <mergeCell ref="O6:Q6"/>
    <mergeCell ref="K6:K7"/>
    <mergeCell ref="Y5:Y7"/>
    <mergeCell ref="L6:N6"/>
    <mergeCell ref="AA5:AA7"/>
    <mergeCell ref="C5:C7"/>
    <mergeCell ref="K5:Q5"/>
    <mergeCell ref="B5:B7"/>
    <mergeCell ref="A20:AA20"/>
    <mergeCell ref="A23:E23"/>
    <mergeCell ref="A22:AA22"/>
    <mergeCell ref="A5:A7"/>
    <mergeCell ref="S6:U6"/>
    <mergeCell ref="A14:AA14"/>
    <mergeCell ref="R6:R7"/>
    <mergeCell ref="D6:D7"/>
    <mergeCell ref="A21:E21"/>
    <mergeCell ref="D5:J5"/>
    <mergeCell ref="E6:G6"/>
    <mergeCell ref="H6:J6"/>
    <mergeCell ref="A13:E13"/>
    <mergeCell ref="A25:E25"/>
    <mergeCell ref="A30:E30"/>
    <mergeCell ref="A28:AA28"/>
    <mergeCell ref="A27:E27"/>
    <mergeCell ref="A29:E29"/>
    <mergeCell ref="A26:AA26"/>
  </mergeCells>
  <phoneticPr fontId="23" type="noConversion"/>
  <printOptions horizontalCentered="1"/>
  <pageMargins left="0.11811023622047245" right="0.11811023622047245" top="0.11811023622047245" bottom="0.19685039370078741" header="0.11811023622047245" footer="0.11811023622047245"/>
  <pageSetup paperSize="9" scale="40" fitToHeight="5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(Зміни)</vt:lpstr>
      <vt:lpstr>'(Зміни)'!Область_печати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Кулакова A.A.</dc:creator>
  <cp:lastModifiedBy>Ткаченко Анатолій</cp:lastModifiedBy>
  <cp:lastPrinted>2017-03-21T11:20:47Z</cp:lastPrinted>
  <dcterms:created xsi:type="dcterms:W3CDTF">2012-04-25T13:57:33Z</dcterms:created>
  <dcterms:modified xsi:type="dcterms:W3CDTF">2017-03-21T12:21:12Z</dcterms:modified>
</cp:coreProperties>
</file>